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10.18.11.9\home\02koueikigyo\02 業務\01 共通業務\06 経営健全化\04 経営比較分析表\06 R02年度\01 作成・公表依頼\HP掲載\23 美郷町\"/>
    </mc:Choice>
  </mc:AlternateContent>
  <xr:revisionPtr revIDLastSave="0" documentId="13_ncr:1_{DD88EF42-71DF-425B-8D08-9D0D88F63EFC}" xr6:coauthVersionLast="45" xr6:coauthVersionMax="45" xr10:uidLastSave="{00000000-0000-0000-0000-000000000000}"/>
  <workbookProtection workbookAlgorithmName="SHA-512" workbookHashValue="MpUJK/+T5f/vUEOJMknu6hmWq9fNs+zqA8Gs6XLVXdQc025sc4oysHO19nttdIuUQTlkN63MoUoFI6E2lWb54Q==" workbookSaltValue="gfhJc5cP+qHtVSf0EpsbOw=="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AL8" i="4" s="1"/>
  <c r="Q6" i="5"/>
  <c r="P6" i="5"/>
  <c r="P10" i="4" s="1"/>
  <c r="O6" i="5"/>
  <c r="N6" i="5"/>
  <c r="M6" i="5"/>
  <c r="L6" i="5"/>
  <c r="K6" i="5"/>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W10" i="4"/>
  <c r="I10" i="4"/>
  <c r="B10" i="4"/>
  <c r="BB8" i="4"/>
  <c r="AT8" i="4"/>
  <c r="AD8" i="4"/>
  <c r="W8" i="4"/>
  <c r="P8" i="4"/>
  <c r="B8" i="4"/>
  <c r="B6" i="4"/>
</calcChain>
</file>

<file path=xl/sharedStrings.xml><?xml version="1.0" encoding="utf-8"?>
<sst xmlns="http://schemas.openxmlformats.org/spreadsheetml/2006/main" count="272" uniqueCount="114">
  <si>
    <t>経営比較分析表（令和元年度決算）</t>
    <rPh sb="8" eb="10">
      <t>レイワ</t>
    </rPh>
    <rPh sb="10" eb="12">
      <t>ガンネン</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</si>
  <si>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</si>
  <si>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</si>
  <si>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</si>
  <si>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</si>
  <si>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</si>
  <si>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</si>
  <si>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</si>
  <si>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</si>
  <si>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</si>
  <si>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</si>
  <si>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</si>
  <si>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</si>
  <si>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</si>
  <si>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</si>
  <si>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</si>
  <si>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</si>
  <si>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</si>
  <si>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</si>
  <si>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</si>
  <si>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</si>
  <si>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</si>
  <si>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</si>
  <si>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</si>
  <si>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</si>
  <si>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</si>
  <si>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</si>
  <si>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</si>
  <si>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</si>
  <si>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</si>
  <si>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</si>
  <si>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</si>
  <si>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</si>
  <si>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</si>
  <si>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</si>
  <si>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</si>
  <si>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</si>
  <si>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</si>
  <si>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</si>
  <si>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</si>
  <si>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</si>
  <si>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</si>
  <si>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</si>
  <si>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</si>
  <si>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</si>
  <si>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</si>
  <si>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</si>
  <si>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</si>
  <si>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</si>
  <si>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</si>
  <si>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</si>
  <si>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</si>
  <si>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</si>
  <si>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</si>
  <si>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</si>
  <si>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</si>
  <si>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</si>
  <si>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</si>
  <si>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</si>
  <si>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</si>
  <si>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</si>
  <si>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</si>
  <si>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</si>
  <si>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</si>
  <si>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</si>
  <si>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</si>
  <si>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</si>
  <si>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</si>
  <si>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</si>
  <si>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</si>
  <si>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</si>
  <si>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</si>
  <si>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</si>
  <si>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</si>
  <si>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</si>
  <si>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</si>
  <si>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</si>
  <si>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</si>
  <si>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</si>
  <si>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</si>
  <si>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</si>
  <si>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</si>
  <si>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</si>
  <si>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</si>
  <si>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</si>
  <si>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</si>
  <si>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</si>
  <si>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</si>
  <si>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</si>
  <si>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</si>
  <si>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</si>
  <si>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</si>
  <si>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</si>
  <si>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美郷町</t>
  </si>
  <si>
    <t>法適用</t>
  </si>
  <si>
    <t>水道事業</t>
  </si>
  <si>
    <t>末端給水事業</t>
  </si>
  <si>
    <t>A7</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</si>
  <si>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</si>
  <si>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</si>
  <si>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</si>
  <si>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</si>
  <si>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</si>
  <si>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</si>
  <si>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</si>
  <si>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</si>
  <si>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</si>
  <si>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</si>
  <si>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</si>
  <si>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</si>
  <si>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</si>
  <si>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①有形固定資産減価償却率
　類似団体の平均値を大幅に下回っているが、法適用から年数が浅く、償却累計額が少ないことが要因と思われるため、計画的に施設更新を行う必要がある。
②管路経年化率・③管路更新率
　管路経年化率は類似団体の平均値を下回っているが、今後は法定耐用年数を経過した管路より計画的な更新に取り組んでいく。</t>
    <phoneticPr fontId="4"/>
  </si>
  <si>
    <t>経常収支比率は100％を超えているが、料金回収率が低く、経常収益は給水収益以外の繰出金等の収入により賄われている現状である。
今後は、必要に応じて料金の見直し等を含めた、更なる収入改善が求められる。
また、経常費用も、新たな施設の整備等により、光熱費や維持管理費が増加傾向にあるため、長期的には施設の統廃合も含め、費用の圧縮を検討する必要がある。</t>
    <phoneticPr fontId="4"/>
  </si>
  <si>
    <t>①経常収支比率
　経常収支比率は100%を上回っているものの、類似団体の平均値を下回っている。経常収益は、給水収益以外の繰出金等の依存度が高く、さらなる健全経営を続けていくためには、給水収益の増加が必要である。
②累積欠損比率
　欠損金の発生はなく、健全な状況である。
③流動比率
　法適用から年数が浅いため、利益の積み上げが少なくて100%を上回っているものの、類似団体平均よりも大幅に低い値となっている。今後、事業年度を重ね、利益を積み上げていくことで、改善を見込んでいる。
④企業債残高対給水収益比率
　法適用移行前は、簡易水道統合事業等により、起債額が増加傾向にあったが、今後は適切な投資規模で事業実施することで、改善を見込んでいる。
⑤料金回収率・⑥給水原価
　供給単価が給水原価を大幅に下回っている状況である。特に給水原価においては、維持管理費の削減等により、更なる改善が必要である。
⑦施設利用率
　類似団体の平均を上回っており、概ね良好である。
⑧有収率
　類似団体の平均を下回っているものの、計画的な漏水調査を実施しており、改善傾向にある。</t>
    <rPh sb="60" eb="61">
      <t>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</si>
</sst>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0</c:v>
                </c:pt>
                <c:pt idx="1">
                  <c:v>0</c:v>
                </c:pt>
                <c:pt idx="2">
                  <c:v>1.27</c:v>
                </c:pt>
                <c:pt idx="3" formatCode="#,##0.00;&quot;△&quot;#,##0.00">
                  <c:v>0</c:v>
                </c:pt>
                <c:pt idx="4" formatCode="#,##0.00;&quot;△&quot;#,##0.00">
                  <c:v>0</c:v>
                </c:pt>
              </c:numCache>
            </c:numRef>
          </c:val>
          <c:extLst>
            <c:ext xmlns:c16="http://schemas.microsoft.com/office/drawing/2014/chart" uri="{C3380CC4-5D6E-409C-BE32-E72D297353CC}">
              <c16:uniqueId val="{00000000-13C2-4F85-B100-065AF1BD0E33}"/>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0.39</c:v>
                </c:pt>
                <c:pt idx="3">
                  <c:v>0.43</c:v>
                </c:pt>
                <c:pt idx="4">
                  <c:v>0.42</c:v>
                </c:pt>
              </c:numCache>
            </c:numRef>
          </c:val>
          <c:smooth val="0"/>
          <c:extLst>
            <c:ext xmlns:c16="http://schemas.microsoft.com/office/drawing/2014/chart" uri="{C3380CC4-5D6E-409C-BE32-E72D297353CC}">
              <c16:uniqueId val="{00000001-13C2-4F85-B100-065AF1BD0E33}"/>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0</c:v>
                </c:pt>
                <c:pt idx="1">
                  <c:v>0</c:v>
                </c:pt>
                <c:pt idx="2">
                  <c:v>87.36</c:v>
                </c:pt>
                <c:pt idx="3">
                  <c:v>82.99</c:v>
                </c:pt>
                <c:pt idx="4">
                  <c:v>80.14</c:v>
                </c:pt>
              </c:numCache>
            </c:numRef>
          </c:val>
          <c:extLst>
            <c:ext xmlns:c16="http://schemas.microsoft.com/office/drawing/2014/chart" uri="{C3380CC4-5D6E-409C-BE32-E72D297353CC}">
              <c16:uniqueId val="{00000000-64D1-4D69-BFD7-A3050646786B}"/>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55.88</c:v>
                </c:pt>
                <c:pt idx="3">
                  <c:v>55.22</c:v>
                </c:pt>
                <c:pt idx="4">
                  <c:v>54.05</c:v>
                </c:pt>
              </c:numCache>
            </c:numRef>
          </c:val>
          <c:smooth val="0"/>
          <c:extLst>
            <c:ext xmlns:c16="http://schemas.microsoft.com/office/drawing/2014/chart" uri="{C3380CC4-5D6E-409C-BE32-E72D297353CC}">
              <c16:uniqueId val="{00000001-64D1-4D69-BFD7-A3050646786B}"/>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0</c:v>
                </c:pt>
                <c:pt idx="1">
                  <c:v>0</c:v>
                </c:pt>
                <c:pt idx="2">
                  <c:v>71.489999999999995</c:v>
                </c:pt>
                <c:pt idx="3">
                  <c:v>76.459999999999994</c:v>
                </c:pt>
                <c:pt idx="4">
                  <c:v>77.62</c:v>
                </c:pt>
              </c:numCache>
            </c:numRef>
          </c:val>
          <c:extLst>
            <c:ext xmlns:c16="http://schemas.microsoft.com/office/drawing/2014/chart" uri="{C3380CC4-5D6E-409C-BE32-E72D297353CC}">
              <c16:uniqueId val="{00000000-71C6-4B99-8C82-1F3D3A317CBE}"/>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80.989999999999995</c:v>
                </c:pt>
                <c:pt idx="3">
                  <c:v>80.930000000000007</c:v>
                </c:pt>
                <c:pt idx="4">
                  <c:v>80.510000000000005</c:v>
                </c:pt>
              </c:numCache>
            </c:numRef>
          </c:val>
          <c:smooth val="0"/>
          <c:extLst>
            <c:ext xmlns:c16="http://schemas.microsoft.com/office/drawing/2014/chart" uri="{C3380CC4-5D6E-409C-BE32-E72D297353CC}">
              <c16:uniqueId val="{00000001-71C6-4B99-8C82-1F3D3A317CBE}"/>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0</c:v>
                </c:pt>
                <c:pt idx="1">
                  <c:v>0</c:v>
                </c:pt>
                <c:pt idx="2">
                  <c:v>102.75</c:v>
                </c:pt>
                <c:pt idx="3">
                  <c:v>102.16</c:v>
                </c:pt>
                <c:pt idx="4">
                  <c:v>102.76</c:v>
                </c:pt>
              </c:numCache>
            </c:numRef>
          </c:val>
          <c:extLst>
            <c:ext xmlns:c16="http://schemas.microsoft.com/office/drawing/2014/chart" uri="{C3380CC4-5D6E-409C-BE32-E72D297353CC}">
              <c16:uniqueId val="{00000000-CA48-42FC-8447-D6ECBA740EAB}"/>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110.02</c:v>
                </c:pt>
                <c:pt idx="3">
                  <c:v>108.76</c:v>
                </c:pt>
                <c:pt idx="4">
                  <c:v>108.46</c:v>
                </c:pt>
              </c:numCache>
            </c:numRef>
          </c:val>
          <c:smooth val="0"/>
          <c:extLst>
            <c:ext xmlns:c16="http://schemas.microsoft.com/office/drawing/2014/chart" uri="{C3380CC4-5D6E-409C-BE32-E72D297353CC}">
              <c16:uniqueId val="{00000001-CA48-42FC-8447-D6ECBA740EAB}"/>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0</c:v>
                </c:pt>
                <c:pt idx="1">
                  <c:v>0</c:v>
                </c:pt>
                <c:pt idx="2">
                  <c:v>4.7</c:v>
                </c:pt>
                <c:pt idx="3">
                  <c:v>9.42</c:v>
                </c:pt>
                <c:pt idx="4">
                  <c:v>13.89</c:v>
                </c:pt>
              </c:numCache>
            </c:numRef>
          </c:val>
          <c:extLst>
            <c:ext xmlns:c16="http://schemas.microsoft.com/office/drawing/2014/chart" uri="{C3380CC4-5D6E-409C-BE32-E72D297353CC}">
              <c16:uniqueId val="{00000000-AF89-43E9-ABF0-88F10B072082}"/>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46.61</c:v>
                </c:pt>
                <c:pt idx="3">
                  <c:v>47.97</c:v>
                </c:pt>
                <c:pt idx="4">
                  <c:v>49.12</c:v>
                </c:pt>
              </c:numCache>
            </c:numRef>
          </c:val>
          <c:smooth val="0"/>
          <c:extLst>
            <c:ext xmlns:c16="http://schemas.microsoft.com/office/drawing/2014/chart" uri="{C3380CC4-5D6E-409C-BE32-E72D297353CC}">
              <c16:uniqueId val="{00000001-AF89-43E9-ABF0-88F10B072082}"/>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0</c:v>
                </c:pt>
                <c:pt idx="1">
                  <c:v>0</c:v>
                </c:pt>
                <c:pt idx="2">
                  <c:v>3.99</c:v>
                </c:pt>
                <c:pt idx="3">
                  <c:v>5.91</c:v>
                </c:pt>
                <c:pt idx="4">
                  <c:v>5.91</c:v>
                </c:pt>
              </c:numCache>
            </c:numRef>
          </c:val>
          <c:extLst>
            <c:ext xmlns:c16="http://schemas.microsoft.com/office/drawing/2014/chart" uri="{C3380CC4-5D6E-409C-BE32-E72D297353CC}">
              <c16:uniqueId val="{00000000-70C3-4C79-ABDE-F56648FBCAC5}"/>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10.84</c:v>
                </c:pt>
                <c:pt idx="3">
                  <c:v>15.33</c:v>
                </c:pt>
                <c:pt idx="4">
                  <c:v>16.760000000000002</c:v>
                </c:pt>
              </c:numCache>
            </c:numRef>
          </c:val>
          <c:smooth val="0"/>
          <c:extLst>
            <c:ext xmlns:c16="http://schemas.microsoft.com/office/drawing/2014/chart" uri="{C3380CC4-5D6E-409C-BE32-E72D297353CC}">
              <c16:uniqueId val="{00000001-70C3-4C79-ABDE-F56648FBCAC5}"/>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253C-44E9-8D07-E030D0C38766}"/>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7.31</c:v>
                </c:pt>
                <c:pt idx="3">
                  <c:v>7.48</c:v>
                </c:pt>
                <c:pt idx="4">
                  <c:v>11.94</c:v>
                </c:pt>
              </c:numCache>
            </c:numRef>
          </c:val>
          <c:smooth val="0"/>
          <c:extLst>
            <c:ext xmlns:c16="http://schemas.microsoft.com/office/drawing/2014/chart" uri="{C3380CC4-5D6E-409C-BE32-E72D297353CC}">
              <c16:uniqueId val="{00000001-253C-44E9-8D07-E030D0C38766}"/>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0</c:v>
                </c:pt>
                <c:pt idx="1">
                  <c:v>0</c:v>
                </c:pt>
                <c:pt idx="2">
                  <c:v>59.82</c:v>
                </c:pt>
                <c:pt idx="3">
                  <c:v>120.01</c:v>
                </c:pt>
                <c:pt idx="4">
                  <c:v>146.63999999999999</c:v>
                </c:pt>
              </c:numCache>
            </c:numRef>
          </c:val>
          <c:extLst>
            <c:ext xmlns:c16="http://schemas.microsoft.com/office/drawing/2014/chart" uri="{C3380CC4-5D6E-409C-BE32-E72D297353CC}">
              <c16:uniqueId val="{00000000-15FA-408C-B113-A889633DD42B}"/>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355.27</c:v>
                </c:pt>
                <c:pt idx="3">
                  <c:v>359.7</c:v>
                </c:pt>
                <c:pt idx="4">
                  <c:v>362.93</c:v>
                </c:pt>
              </c:numCache>
            </c:numRef>
          </c:val>
          <c:smooth val="0"/>
          <c:extLst>
            <c:ext xmlns:c16="http://schemas.microsoft.com/office/drawing/2014/chart" uri="{C3380CC4-5D6E-409C-BE32-E72D297353CC}">
              <c16:uniqueId val="{00000001-15FA-408C-B113-A889633DD42B}"/>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0</c:v>
                </c:pt>
                <c:pt idx="1">
                  <c:v>0</c:v>
                </c:pt>
                <c:pt idx="2">
                  <c:v>1685.98</c:v>
                </c:pt>
                <c:pt idx="3">
                  <c:v>1591.93</c:v>
                </c:pt>
                <c:pt idx="4">
                  <c:v>1498.45</c:v>
                </c:pt>
              </c:numCache>
            </c:numRef>
          </c:val>
          <c:extLst>
            <c:ext xmlns:c16="http://schemas.microsoft.com/office/drawing/2014/chart" uri="{C3380CC4-5D6E-409C-BE32-E72D297353CC}">
              <c16:uniqueId val="{00000000-2CF1-4B3C-BE96-451FBF7E293E}"/>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458.27</c:v>
                </c:pt>
                <c:pt idx="3">
                  <c:v>447.01</c:v>
                </c:pt>
                <c:pt idx="4">
                  <c:v>439.05</c:v>
                </c:pt>
              </c:numCache>
            </c:numRef>
          </c:val>
          <c:smooth val="0"/>
          <c:extLst>
            <c:ext xmlns:c16="http://schemas.microsoft.com/office/drawing/2014/chart" uri="{C3380CC4-5D6E-409C-BE32-E72D297353CC}">
              <c16:uniqueId val="{00000001-2CF1-4B3C-BE96-451FBF7E293E}"/>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0</c:v>
                </c:pt>
                <c:pt idx="1">
                  <c:v>0</c:v>
                </c:pt>
                <c:pt idx="2">
                  <c:v>56.7</c:v>
                </c:pt>
                <c:pt idx="3">
                  <c:v>54.63</c:v>
                </c:pt>
                <c:pt idx="4">
                  <c:v>59.18</c:v>
                </c:pt>
              </c:numCache>
            </c:numRef>
          </c:val>
          <c:extLst>
            <c:ext xmlns:c16="http://schemas.microsoft.com/office/drawing/2014/chart" uri="{C3380CC4-5D6E-409C-BE32-E72D297353CC}">
              <c16:uniqueId val="{00000000-F291-4D13-8993-5A1FEA59910F}"/>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96.77</c:v>
                </c:pt>
                <c:pt idx="3">
                  <c:v>95.81</c:v>
                </c:pt>
                <c:pt idx="4">
                  <c:v>95.26</c:v>
                </c:pt>
              </c:numCache>
            </c:numRef>
          </c:val>
          <c:smooth val="0"/>
          <c:extLst>
            <c:ext xmlns:c16="http://schemas.microsoft.com/office/drawing/2014/chart" uri="{C3380CC4-5D6E-409C-BE32-E72D297353CC}">
              <c16:uniqueId val="{00000001-F291-4D13-8993-5A1FEA59910F}"/>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0</c:v>
                </c:pt>
                <c:pt idx="1">
                  <c:v>0</c:v>
                </c:pt>
                <c:pt idx="2">
                  <c:v>275.29000000000002</c:v>
                </c:pt>
                <c:pt idx="3">
                  <c:v>292.01</c:v>
                </c:pt>
                <c:pt idx="4">
                  <c:v>281.88</c:v>
                </c:pt>
              </c:numCache>
            </c:numRef>
          </c:val>
          <c:extLst>
            <c:ext xmlns:c16="http://schemas.microsoft.com/office/drawing/2014/chart" uri="{C3380CC4-5D6E-409C-BE32-E72D297353CC}">
              <c16:uniqueId val="{00000000-B665-40E9-BC75-CCFEFC30D837}"/>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187.18</c:v>
                </c:pt>
                <c:pt idx="3">
                  <c:v>189.58</c:v>
                </c:pt>
                <c:pt idx="4">
                  <c:v>192.82</c:v>
                </c:pt>
              </c:numCache>
            </c:numRef>
          </c:val>
          <c:smooth val="0"/>
          <c:extLst>
            <c:ext xmlns:c16="http://schemas.microsoft.com/office/drawing/2014/chart" uri="{C3380CC4-5D6E-409C-BE32-E72D297353CC}">
              <c16:uniqueId val="{00000001-B665-40E9-BC75-CCFEFC30D837}"/>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【266.61】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【168.38】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【49.59】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【19.44】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I36" sqref="BI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美郷町</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A7</v>
      </c>
      <c r="X8" s="60"/>
      <c r="Y8" s="60"/>
      <c r="Z8" s="60"/>
      <c r="AA8" s="60"/>
      <c r="AB8" s="60"/>
      <c r="AC8" s="60"/>
      <c r="AD8" s="60" t="str">
        <f>データ!$M$6</f>
        <v>非設置</v>
      </c>
      <c r="AE8" s="60"/>
      <c r="AF8" s="60"/>
      <c r="AG8" s="60"/>
      <c r="AH8" s="60"/>
      <c r="AI8" s="60"/>
      <c r="AJ8" s="60"/>
      <c r="AK8" s="4"/>
      <c r="AL8" s="61">
        <f>データ!$R$6</f>
        <v>19361</v>
      </c>
      <c r="AM8" s="61"/>
      <c r="AN8" s="61"/>
      <c r="AO8" s="61"/>
      <c r="AP8" s="61"/>
      <c r="AQ8" s="61"/>
      <c r="AR8" s="61"/>
      <c r="AS8" s="61"/>
      <c r="AT8" s="52">
        <f>データ!$S$6</f>
        <v>168.32</v>
      </c>
      <c r="AU8" s="53"/>
      <c r="AV8" s="53"/>
      <c r="AW8" s="53"/>
      <c r="AX8" s="53"/>
      <c r="AY8" s="53"/>
      <c r="AZ8" s="53"/>
      <c r="BA8" s="53"/>
      <c r="BB8" s="54">
        <f>データ!$T$6</f>
        <v>115.02</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46.44</v>
      </c>
      <c r="J10" s="53"/>
      <c r="K10" s="53"/>
      <c r="L10" s="53"/>
      <c r="M10" s="53"/>
      <c r="N10" s="53"/>
      <c r="O10" s="64"/>
      <c r="P10" s="54">
        <f>データ!$P$6</f>
        <v>57.6</v>
      </c>
      <c r="Q10" s="54"/>
      <c r="R10" s="54"/>
      <c r="S10" s="54"/>
      <c r="T10" s="54"/>
      <c r="U10" s="54"/>
      <c r="V10" s="54"/>
      <c r="W10" s="61">
        <f>データ!$Q$6</f>
        <v>3520</v>
      </c>
      <c r="X10" s="61"/>
      <c r="Y10" s="61"/>
      <c r="Z10" s="61"/>
      <c r="AA10" s="61"/>
      <c r="AB10" s="61"/>
      <c r="AC10" s="61"/>
      <c r="AD10" s="2"/>
      <c r="AE10" s="2"/>
      <c r="AF10" s="2"/>
      <c r="AG10" s="2"/>
      <c r="AH10" s="4"/>
      <c r="AI10" s="4"/>
      <c r="AJ10" s="4"/>
      <c r="AK10" s="4"/>
      <c r="AL10" s="61">
        <f>データ!$U$6</f>
        <v>11073</v>
      </c>
      <c r="AM10" s="61"/>
      <c r="AN10" s="61"/>
      <c r="AO10" s="61"/>
      <c r="AP10" s="61"/>
      <c r="AQ10" s="61"/>
      <c r="AR10" s="61"/>
      <c r="AS10" s="61"/>
      <c r="AT10" s="52">
        <f>データ!$V$6</f>
        <v>77.849999999999994</v>
      </c>
      <c r="AU10" s="53"/>
      <c r="AV10" s="53"/>
      <c r="AW10" s="53"/>
      <c r="AX10" s="53"/>
      <c r="AY10" s="53"/>
      <c r="AZ10" s="53"/>
      <c r="BA10" s="53"/>
      <c r="BB10" s="54">
        <f>データ!$W$6</f>
        <v>142.24</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113</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111</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112</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【112.01】</v>
      </c>
      <c r="F85" s="27" t="str">
        <f>データ!AS6</f>
        <v>【1.08】</v>
      </c>
      <c r="G85" s="27" t="str">
        <f>データ!BD6</f>
        <v>【264.97】</v>
      </c>
      <c r="H85" s="27" t="str">
        <f>データ!BO6</f>
        <v>【266.61】</v>
      </c>
      <c r="I85" s="27" t="str">
        <f>データ!BZ6</f>
        <v>【103.24】</v>
      </c>
      <c r="J85" s="27" t="str">
        <f>データ!CK6</f>
        <v>【168.38】</v>
      </c>
      <c r="K85" s="27" t="str">
        <f>データ!CV6</f>
        <v>【60.00】</v>
      </c>
      <c r="L85" s="27" t="str">
        <f>データ!DG6</f>
        <v>【89.80】</v>
      </c>
      <c r="M85" s="27" t="str">
        <f>データ!DR6</f>
        <v>【49.59】</v>
      </c>
      <c r="N85" s="27" t="str">
        <f>データ!EC6</f>
        <v>【19.44】</v>
      </c>
      <c r="O85" s="27" t="str">
        <f>データ!EN6</f>
        <v>【0.68】</v>
      </c>
    </row>
  </sheetData>
  <sheetProtection algorithmName="SHA-512" hashValue="HKVpHWBy58I0uWuwlAk2uVyTwVb8mc9mMP0Gg9hvBf1NWtl135qSq1UHMy2xAeBuDMALKyKM683OiGtm2tacpw==" saltValue="KjEQa1y+x9WLtXWxIvidSg=="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2019</v>
      </c>
      <c r="C6" s="34">
        <f t="shared" ref="C6:W6" si="3">C7</f>
        <v>54348</v>
      </c>
      <c r="D6" s="34">
        <f t="shared" si="3"/>
        <v>46</v>
      </c>
      <c r="E6" s="34">
        <f t="shared" si="3"/>
        <v>1</v>
      </c>
      <c r="F6" s="34">
        <f t="shared" si="3"/>
        <v>0</v>
      </c>
      <c r="G6" s="34">
        <f t="shared" si="3"/>
        <v>1</v>
      </c>
      <c r="H6" s="34" t="str">
        <f t="shared" si="3"/>
        <v>秋田県　美郷町</v>
      </c>
      <c r="I6" s="34" t="str">
        <f t="shared" si="3"/>
        <v>法適用</v>
      </c>
      <c r="J6" s="34" t="str">
        <f t="shared" si="3"/>
        <v>水道事業</v>
      </c>
      <c r="K6" s="34" t="str">
        <f t="shared" si="3"/>
        <v>末端給水事業</v>
      </c>
      <c r="L6" s="34" t="str">
        <f t="shared" si="3"/>
        <v>A7</v>
      </c>
      <c r="M6" s="34" t="str">
        <f t="shared" si="3"/>
        <v>非設置</v>
      </c>
      <c r="N6" s="35" t="str">
        <f t="shared" si="3"/>
        <v>-</v>
      </c>
      <c r="O6" s="35">
        <f t="shared" si="3"/>
        <v>46.44</v>
      </c>
      <c r="P6" s="35">
        <f t="shared" si="3"/>
        <v>57.6</v>
      </c>
      <c r="Q6" s="35">
        <f t="shared" si="3"/>
        <v>3520</v>
      </c>
      <c r="R6" s="35">
        <f t="shared" si="3"/>
        <v>19361</v>
      </c>
      <c r="S6" s="35">
        <f t="shared" si="3"/>
        <v>168.32</v>
      </c>
      <c r="T6" s="35">
        <f t="shared" si="3"/>
        <v>115.02</v>
      </c>
      <c r="U6" s="35">
        <f t="shared" si="3"/>
        <v>11073</v>
      </c>
      <c r="V6" s="35">
        <f t="shared" si="3"/>
        <v>77.849999999999994</v>
      </c>
      <c r="W6" s="35">
        <f t="shared" si="3"/>
        <v>142.24</v>
      </c>
      <c r="X6" s="36" t="str">
        <f>IF(X7="",NA(),X7)</f>
        <v>-</v>
      </c>
      <c r="Y6" s="36" t="str">
        <f t="shared" ref="Y6:AG6" si="4">IF(Y7="",NA(),Y7)</f>
        <v>-</v>
      </c>
      <c r="Z6" s="36">
        <f t="shared" si="4"/>
        <v>102.75</v>
      </c>
      <c r="AA6" s="36">
        <f t="shared" si="4"/>
        <v>102.16</v>
      </c>
      <c r="AB6" s="36">
        <f t="shared" si="4"/>
        <v>102.76</v>
      </c>
      <c r="AC6" s="36" t="str">
        <f t="shared" si="4"/>
        <v>-</v>
      </c>
      <c r="AD6" s="36" t="str">
        <f t="shared" si="4"/>
        <v>-</v>
      </c>
      <c r="AE6" s="36">
        <f t="shared" si="4"/>
        <v>110.02</v>
      </c>
      <c r="AF6" s="36">
        <f t="shared" si="4"/>
        <v>108.76</v>
      </c>
      <c r="AG6" s="36">
        <f t="shared" si="4"/>
        <v>108.46</v>
      </c>
      <c r="AH6" s="35" t="str">
        <f>IF(AH7="","",IF(AH7="-","【-】","【"&amp;SUBSTITUTE(TEXT(AH7,"#,##0.00"),"-","△")&amp;"】"))</f>
        <v>【112.01】</v>
      </c>
      <c r="AI6" s="36" t="str">
        <f>IF(AI7="",NA(),AI7)</f>
        <v>-</v>
      </c>
      <c r="AJ6" s="36" t="str">
        <f t="shared" ref="AJ6:AR6" si="5">IF(AJ7="",NA(),AJ7)</f>
        <v>-</v>
      </c>
      <c r="AK6" s="35">
        <f t="shared" si="5"/>
        <v>0</v>
      </c>
      <c r="AL6" s="35">
        <f t="shared" si="5"/>
        <v>0</v>
      </c>
      <c r="AM6" s="35">
        <f t="shared" si="5"/>
        <v>0</v>
      </c>
      <c r="AN6" s="36" t="str">
        <f t="shared" si="5"/>
        <v>-</v>
      </c>
      <c r="AO6" s="36" t="str">
        <f t="shared" si="5"/>
        <v>-</v>
      </c>
      <c r="AP6" s="36">
        <f t="shared" si="5"/>
        <v>7.31</v>
      </c>
      <c r="AQ6" s="36">
        <f t="shared" si="5"/>
        <v>7.48</v>
      </c>
      <c r="AR6" s="36">
        <f t="shared" si="5"/>
        <v>11.94</v>
      </c>
      <c r="AS6" s="35" t="str">
        <f>IF(AS7="","",IF(AS7="-","【-】","【"&amp;SUBSTITUTE(TEXT(AS7,"#,##0.00"),"-","△")&amp;"】"))</f>
        <v>【1.08】</v>
      </c>
      <c r="AT6" s="36" t="str">
        <f>IF(AT7="",NA(),AT7)</f>
        <v>-</v>
      </c>
      <c r="AU6" s="36" t="str">
        <f t="shared" ref="AU6:BC6" si="6">IF(AU7="",NA(),AU7)</f>
        <v>-</v>
      </c>
      <c r="AV6" s="36">
        <f t="shared" si="6"/>
        <v>59.82</v>
      </c>
      <c r="AW6" s="36">
        <f t="shared" si="6"/>
        <v>120.01</v>
      </c>
      <c r="AX6" s="36">
        <f t="shared" si="6"/>
        <v>146.63999999999999</v>
      </c>
      <c r="AY6" s="36" t="str">
        <f t="shared" si="6"/>
        <v>-</v>
      </c>
      <c r="AZ6" s="36" t="str">
        <f t="shared" si="6"/>
        <v>-</v>
      </c>
      <c r="BA6" s="36">
        <f t="shared" si="6"/>
        <v>355.27</v>
      </c>
      <c r="BB6" s="36">
        <f t="shared" si="6"/>
        <v>359.7</v>
      </c>
      <c r="BC6" s="36">
        <f t="shared" si="6"/>
        <v>362.93</v>
      </c>
      <c r="BD6" s="35" t="str">
        <f>IF(BD7="","",IF(BD7="-","【-】","【"&amp;SUBSTITUTE(TEXT(BD7,"#,##0.00"),"-","△")&amp;"】"))</f>
        <v>【264.97】</v>
      </c>
      <c r="BE6" s="36" t="str">
        <f>IF(BE7="",NA(),BE7)</f>
        <v>-</v>
      </c>
      <c r="BF6" s="36" t="str">
        <f t="shared" ref="BF6:BN6" si="7">IF(BF7="",NA(),BF7)</f>
        <v>-</v>
      </c>
      <c r="BG6" s="36">
        <f t="shared" si="7"/>
        <v>1685.98</v>
      </c>
      <c r="BH6" s="36">
        <f t="shared" si="7"/>
        <v>1591.93</v>
      </c>
      <c r="BI6" s="36">
        <f t="shared" si="7"/>
        <v>1498.45</v>
      </c>
      <c r="BJ6" s="36" t="str">
        <f t="shared" si="7"/>
        <v>-</v>
      </c>
      <c r="BK6" s="36" t="str">
        <f t="shared" si="7"/>
        <v>-</v>
      </c>
      <c r="BL6" s="36">
        <f t="shared" si="7"/>
        <v>458.27</v>
      </c>
      <c r="BM6" s="36">
        <f t="shared" si="7"/>
        <v>447.01</v>
      </c>
      <c r="BN6" s="36">
        <f t="shared" si="7"/>
        <v>439.05</v>
      </c>
      <c r="BO6" s="35" t="str">
        <f>IF(BO7="","",IF(BO7="-","【-】","【"&amp;SUBSTITUTE(TEXT(BO7,"#,##0.00"),"-","△")&amp;"】"))</f>
        <v>【266.61】</v>
      </c>
      <c r="BP6" s="36" t="str">
        <f>IF(BP7="",NA(),BP7)</f>
        <v>-</v>
      </c>
      <c r="BQ6" s="36" t="str">
        <f t="shared" ref="BQ6:BY6" si="8">IF(BQ7="",NA(),BQ7)</f>
        <v>-</v>
      </c>
      <c r="BR6" s="36">
        <f t="shared" si="8"/>
        <v>56.7</v>
      </c>
      <c r="BS6" s="36">
        <f t="shared" si="8"/>
        <v>54.63</v>
      </c>
      <c r="BT6" s="36">
        <f t="shared" si="8"/>
        <v>59.18</v>
      </c>
      <c r="BU6" s="36" t="str">
        <f t="shared" si="8"/>
        <v>-</v>
      </c>
      <c r="BV6" s="36" t="str">
        <f t="shared" si="8"/>
        <v>-</v>
      </c>
      <c r="BW6" s="36">
        <f t="shared" si="8"/>
        <v>96.77</v>
      </c>
      <c r="BX6" s="36">
        <f t="shared" si="8"/>
        <v>95.81</v>
      </c>
      <c r="BY6" s="36">
        <f t="shared" si="8"/>
        <v>95.26</v>
      </c>
      <c r="BZ6" s="35" t="str">
        <f>IF(BZ7="","",IF(BZ7="-","【-】","【"&amp;SUBSTITUTE(TEXT(BZ7,"#,##0.00"),"-","△")&amp;"】"))</f>
        <v>【103.24】</v>
      </c>
      <c r="CA6" s="36" t="str">
        <f>IF(CA7="",NA(),CA7)</f>
        <v>-</v>
      </c>
      <c r="CB6" s="36" t="str">
        <f t="shared" ref="CB6:CJ6" si="9">IF(CB7="",NA(),CB7)</f>
        <v>-</v>
      </c>
      <c r="CC6" s="36">
        <f t="shared" si="9"/>
        <v>275.29000000000002</v>
      </c>
      <c r="CD6" s="36">
        <f t="shared" si="9"/>
        <v>292.01</v>
      </c>
      <c r="CE6" s="36">
        <f t="shared" si="9"/>
        <v>281.88</v>
      </c>
      <c r="CF6" s="36" t="str">
        <f t="shared" si="9"/>
        <v>-</v>
      </c>
      <c r="CG6" s="36" t="str">
        <f t="shared" si="9"/>
        <v>-</v>
      </c>
      <c r="CH6" s="36">
        <f t="shared" si="9"/>
        <v>187.18</v>
      </c>
      <c r="CI6" s="36">
        <f t="shared" si="9"/>
        <v>189.58</v>
      </c>
      <c r="CJ6" s="36">
        <f t="shared" si="9"/>
        <v>192.82</v>
      </c>
      <c r="CK6" s="35" t="str">
        <f>IF(CK7="","",IF(CK7="-","【-】","【"&amp;SUBSTITUTE(TEXT(CK7,"#,##0.00"),"-","△")&amp;"】"))</f>
        <v>【168.38】</v>
      </c>
      <c r="CL6" s="36" t="str">
        <f>IF(CL7="",NA(),CL7)</f>
        <v>-</v>
      </c>
      <c r="CM6" s="36" t="str">
        <f t="shared" ref="CM6:CU6" si="10">IF(CM7="",NA(),CM7)</f>
        <v>-</v>
      </c>
      <c r="CN6" s="36">
        <f t="shared" si="10"/>
        <v>87.36</v>
      </c>
      <c r="CO6" s="36">
        <f t="shared" si="10"/>
        <v>82.99</v>
      </c>
      <c r="CP6" s="36">
        <f t="shared" si="10"/>
        <v>80.14</v>
      </c>
      <c r="CQ6" s="36" t="str">
        <f t="shared" si="10"/>
        <v>-</v>
      </c>
      <c r="CR6" s="36" t="str">
        <f t="shared" si="10"/>
        <v>-</v>
      </c>
      <c r="CS6" s="36">
        <f t="shared" si="10"/>
        <v>55.88</v>
      </c>
      <c r="CT6" s="36">
        <f t="shared" si="10"/>
        <v>55.22</v>
      </c>
      <c r="CU6" s="36">
        <f t="shared" si="10"/>
        <v>54.05</v>
      </c>
      <c r="CV6" s="35" t="str">
        <f>IF(CV7="","",IF(CV7="-","【-】","【"&amp;SUBSTITUTE(TEXT(CV7,"#,##0.00"),"-","△")&amp;"】"))</f>
        <v>【60.00】</v>
      </c>
      <c r="CW6" s="36" t="str">
        <f>IF(CW7="",NA(),CW7)</f>
        <v>-</v>
      </c>
      <c r="CX6" s="36" t="str">
        <f t="shared" ref="CX6:DF6" si="11">IF(CX7="",NA(),CX7)</f>
        <v>-</v>
      </c>
      <c r="CY6" s="36">
        <f t="shared" si="11"/>
        <v>71.489999999999995</v>
      </c>
      <c r="CZ6" s="36">
        <f t="shared" si="11"/>
        <v>76.459999999999994</v>
      </c>
      <c r="DA6" s="36">
        <f t="shared" si="11"/>
        <v>77.62</v>
      </c>
      <c r="DB6" s="36" t="str">
        <f t="shared" si="11"/>
        <v>-</v>
      </c>
      <c r="DC6" s="36" t="str">
        <f t="shared" si="11"/>
        <v>-</v>
      </c>
      <c r="DD6" s="36">
        <f t="shared" si="11"/>
        <v>80.989999999999995</v>
      </c>
      <c r="DE6" s="36">
        <f t="shared" si="11"/>
        <v>80.930000000000007</v>
      </c>
      <c r="DF6" s="36">
        <f t="shared" si="11"/>
        <v>80.510000000000005</v>
      </c>
      <c r="DG6" s="35" t="str">
        <f>IF(DG7="","",IF(DG7="-","【-】","【"&amp;SUBSTITUTE(TEXT(DG7,"#,##0.00"),"-","△")&amp;"】"))</f>
        <v>【89.80】</v>
      </c>
      <c r="DH6" s="36" t="str">
        <f>IF(DH7="",NA(),DH7)</f>
        <v>-</v>
      </c>
      <c r="DI6" s="36" t="str">
        <f t="shared" ref="DI6:DQ6" si="12">IF(DI7="",NA(),DI7)</f>
        <v>-</v>
      </c>
      <c r="DJ6" s="36">
        <f t="shared" si="12"/>
        <v>4.7</v>
      </c>
      <c r="DK6" s="36">
        <f t="shared" si="12"/>
        <v>9.42</v>
      </c>
      <c r="DL6" s="36">
        <f t="shared" si="12"/>
        <v>13.89</v>
      </c>
      <c r="DM6" s="36" t="str">
        <f t="shared" si="12"/>
        <v>-</v>
      </c>
      <c r="DN6" s="36" t="str">
        <f t="shared" si="12"/>
        <v>-</v>
      </c>
      <c r="DO6" s="36">
        <f t="shared" si="12"/>
        <v>46.61</v>
      </c>
      <c r="DP6" s="36">
        <f t="shared" si="12"/>
        <v>47.97</v>
      </c>
      <c r="DQ6" s="36">
        <f t="shared" si="12"/>
        <v>49.12</v>
      </c>
      <c r="DR6" s="35" t="str">
        <f>IF(DR7="","",IF(DR7="-","【-】","【"&amp;SUBSTITUTE(TEXT(DR7,"#,##0.00"),"-","△")&amp;"】"))</f>
        <v>【49.59】</v>
      </c>
      <c r="DS6" s="36" t="str">
        <f>IF(DS7="",NA(),DS7)</f>
        <v>-</v>
      </c>
      <c r="DT6" s="36" t="str">
        <f t="shared" ref="DT6:EB6" si="13">IF(DT7="",NA(),DT7)</f>
        <v>-</v>
      </c>
      <c r="DU6" s="36">
        <f t="shared" si="13"/>
        <v>3.99</v>
      </c>
      <c r="DV6" s="36">
        <f t="shared" si="13"/>
        <v>5.91</v>
      </c>
      <c r="DW6" s="36">
        <f t="shared" si="13"/>
        <v>5.91</v>
      </c>
      <c r="DX6" s="36" t="str">
        <f t="shared" si="13"/>
        <v>-</v>
      </c>
      <c r="DY6" s="36" t="str">
        <f t="shared" si="13"/>
        <v>-</v>
      </c>
      <c r="DZ6" s="36">
        <f t="shared" si="13"/>
        <v>10.84</v>
      </c>
      <c r="EA6" s="36">
        <f t="shared" si="13"/>
        <v>15.33</v>
      </c>
      <c r="EB6" s="36">
        <f t="shared" si="13"/>
        <v>16.760000000000002</v>
      </c>
      <c r="EC6" s="35" t="str">
        <f>IF(EC7="","",IF(EC7="-","【-】","【"&amp;SUBSTITUTE(TEXT(EC7,"#,##0.00"),"-","△")&amp;"】"))</f>
        <v>【19.44】</v>
      </c>
      <c r="ED6" s="36" t="str">
        <f>IF(ED7="",NA(),ED7)</f>
        <v>-</v>
      </c>
      <c r="EE6" s="36" t="str">
        <f t="shared" ref="EE6:EM6" si="14">IF(EE7="",NA(),EE7)</f>
        <v>-</v>
      </c>
      <c r="EF6" s="36">
        <f t="shared" si="14"/>
        <v>1.27</v>
      </c>
      <c r="EG6" s="35">
        <f t="shared" si="14"/>
        <v>0</v>
      </c>
      <c r="EH6" s="35">
        <f t="shared" si="14"/>
        <v>0</v>
      </c>
      <c r="EI6" s="36" t="str">
        <f t="shared" si="14"/>
        <v>-</v>
      </c>
      <c r="EJ6" s="36" t="str">
        <f t="shared" si="14"/>
        <v>-</v>
      </c>
      <c r="EK6" s="36">
        <f t="shared" si="14"/>
        <v>0.39</v>
      </c>
      <c r="EL6" s="36">
        <f t="shared" si="14"/>
        <v>0.43</v>
      </c>
      <c r="EM6" s="36">
        <f t="shared" si="14"/>
        <v>0.42</v>
      </c>
      <c r="EN6" s="35" t="str">
        <f>IF(EN7="","",IF(EN7="-","【-】","【"&amp;SUBSTITUTE(TEXT(EN7,"#,##0.00"),"-","△")&amp;"】"))</f>
        <v>【0.68】</v>
      </c>
    </row>
    <row r="7" spans="1:144" s="37" customFormat="1" x14ac:dyDescent="0.15">
      <c r="A7" s="29"/>
      <c r="B7" s="38">
        <v>2019</v>
      </c>
      <c r="C7" s="38">
        <v>54348</v>
      </c>
      <c r="D7" s="38">
        <v>46</v>
      </c>
      <c r="E7" s="38">
        <v>1</v>
      </c>
      <c r="F7" s="38">
        <v>0</v>
      </c>
      <c r="G7" s="38">
        <v>1</v>
      </c>
      <c r="H7" s="38" t="s">
        <v>93</v>
      </c>
      <c r="I7" s="38" t="s">
        <v>94</v>
      </c>
      <c r="J7" s="38" t="s">
        <v>95</v>
      </c>
      <c r="K7" s="38" t="s">
        <v>96</v>
      </c>
      <c r="L7" s="38" t="s">
        <v>97</v>
      </c>
      <c r="M7" s="38" t="s">
        <v>98</v>
      </c>
      <c r="N7" s="39" t="s">
        <v>99</v>
      </c>
      <c r="O7" s="39">
        <v>46.44</v>
      </c>
      <c r="P7" s="39">
        <v>57.6</v>
      </c>
      <c r="Q7" s="39">
        <v>3520</v>
      </c>
      <c r="R7" s="39">
        <v>19361</v>
      </c>
      <c r="S7" s="39">
        <v>168.32</v>
      </c>
      <c r="T7" s="39">
        <v>115.02</v>
      </c>
      <c r="U7" s="39">
        <v>11073</v>
      </c>
      <c r="V7" s="39">
        <v>77.849999999999994</v>
      </c>
      <c r="W7" s="39">
        <v>142.24</v>
      </c>
      <c r="X7" s="39" t="s">
        <v>99</v>
      </c>
      <c r="Y7" s="39" t="s">
        <v>99</v>
      </c>
      <c r="Z7" s="39">
        <v>102.75</v>
      </c>
      <c r="AA7" s="39">
        <v>102.16</v>
      </c>
      <c r="AB7" s="39">
        <v>102.76</v>
      </c>
      <c r="AC7" s="39" t="s">
        <v>99</v>
      </c>
      <c r="AD7" s="39" t="s">
        <v>99</v>
      </c>
      <c r="AE7" s="39">
        <v>110.02</v>
      </c>
      <c r="AF7" s="39">
        <v>108.76</v>
      </c>
      <c r="AG7" s="39">
        <v>108.46</v>
      </c>
      <c r="AH7" s="39">
        <v>112.01</v>
      </c>
      <c r="AI7" s="39" t="s">
        <v>99</v>
      </c>
      <c r="AJ7" s="39" t="s">
        <v>99</v>
      </c>
      <c r="AK7" s="39">
        <v>0</v>
      </c>
      <c r="AL7" s="39">
        <v>0</v>
      </c>
      <c r="AM7" s="39">
        <v>0</v>
      </c>
      <c r="AN7" s="39" t="s">
        <v>99</v>
      </c>
      <c r="AO7" s="39" t="s">
        <v>99</v>
      </c>
      <c r="AP7" s="39">
        <v>7.31</v>
      </c>
      <c r="AQ7" s="39">
        <v>7.48</v>
      </c>
      <c r="AR7" s="39">
        <v>11.94</v>
      </c>
      <c r="AS7" s="39">
        <v>1.08</v>
      </c>
      <c r="AT7" s="39" t="s">
        <v>99</v>
      </c>
      <c r="AU7" s="39" t="s">
        <v>99</v>
      </c>
      <c r="AV7" s="39">
        <v>59.82</v>
      </c>
      <c r="AW7" s="39">
        <v>120.01</v>
      </c>
      <c r="AX7" s="39">
        <v>146.63999999999999</v>
      </c>
      <c r="AY7" s="39" t="s">
        <v>99</v>
      </c>
      <c r="AZ7" s="39" t="s">
        <v>99</v>
      </c>
      <c r="BA7" s="39">
        <v>355.27</v>
      </c>
      <c r="BB7" s="39">
        <v>359.7</v>
      </c>
      <c r="BC7" s="39">
        <v>362.93</v>
      </c>
      <c r="BD7" s="39">
        <v>264.97000000000003</v>
      </c>
      <c r="BE7" s="39" t="s">
        <v>99</v>
      </c>
      <c r="BF7" s="39" t="s">
        <v>99</v>
      </c>
      <c r="BG7" s="39">
        <v>1685.98</v>
      </c>
      <c r="BH7" s="39">
        <v>1591.93</v>
      </c>
      <c r="BI7" s="39">
        <v>1498.45</v>
      </c>
      <c r="BJ7" s="39" t="s">
        <v>99</v>
      </c>
      <c r="BK7" s="39" t="s">
        <v>99</v>
      </c>
      <c r="BL7" s="39">
        <v>458.27</v>
      </c>
      <c r="BM7" s="39">
        <v>447.01</v>
      </c>
      <c r="BN7" s="39">
        <v>439.05</v>
      </c>
      <c r="BO7" s="39">
        <v>266.61</v>
      </c>
      <c r="BP7" s="39" t="s">
        <v>99</v>
      </c>
      <c r="BQ7" s="39" t="s">
        <v>99</v>
      </c>
      <c r="BR7" s="39">
        <v>56.7</v>
      </c>
      <c r="BS7" s="39">
        <v>54.63</v>
      </c>
      <c r="BT7" s="39">
        <v>59.18</v>
      </c>
      <c r="BU7" s="39" t="s">
        <v>99</v>
      </c>
      <c r="BV7" s="39" t="s">
        <v>99</v>
      </c>
      <c r="BW7" s="39">
        <v>96.77</v>
      </c>
      <c r="BX7" s="39">
        <v>95.81</v>
      </c>
      <c r="BY7" s="39">
        <v>95.26</v>
      </c>
      <c r="BZ7" s="39">
        <v>103.24</v>
      </c>
      <c r="CA7" s="39" t="s">
        <v>99</v>
      </c>
      <c r="CB7" s="39" t="s">
        <v>99</v>
      </c>
      <c r="CC7" s="39">
        <v>275.29000000000002</v>
      </c>
      <c r="CD7" s="39">
        <v>292.01</v>
      </c>
      <c r="CE7" s="39">
        <v>281.88</v>
      </c>
      <c r="CF7" s="39" t="s">
        <v>99</v>
      </c>
      <c r="CG7" s="39" t="s">
        <v>99</v>
      </c>
      <c r="CH7" s="39">
        <v>187.18</v>
      </c>
      <c r="CI7" s="39">
        <v>189.58</v>
      </c>
      <c r="CJ7" s="39">
        <v>192.82</v>
      </c>
      <c r="CK7" s="39">
        <v>168.38</v>
      </c>
      <c r="CL7" s="39" t="s">
        <v>99</v>
      </c>
      <c r="CM7" s="39" t="s">
        <v>99</v>
      </c>
      <c r="CN7" s="39">
        <v>87.36</v>
      </c>
      <c r="CO7" s="39">
        <v>82.99</v>
      </c>
      <c r="CP7" s="39">
        <v>80.14</v>
      </c>
      <c r="CQ7" s="39" t="s">
        <v>99</v>
      </c>
      <c r="CR7" s="39" t="s">
        <v>99</v>
      </c>
      <c r="CS7" s="39">
        <v>55.88</v>
      </c>
      <c r="CT7" s="39">
        <v>55.22</v>
      </c>
      <c r="CU7" s="39">
        <v>54.05</v>
      </c>
      <c r="CV7" s="39">
        <v>60</v>
      </c>
      <c r="CW7" s="39" t="s">
        <v>99</v>
      </c>
      <c r="CX7" s="39" t="s">
        <v>99</v>
      </c>
      <c r="CY7" s="39">
        <v>71.489999999999995</v>
      </c>
      <c r="CZ7" s="39">
        <v>76.459999999999994</v>
      </c>
      <c r="DA7" s="39">
        <v>77.62</v>
      </c>
      <c r="DB7" s="39" t="s">
        <v>99</v>
      </c>
      <c r="DC7" s="39" t="s">
        <v>99</v>
      </c>
      <c r="DD7" s="39">
        <v>80.989999999999995</v>
      </c>
      <c r="DE7" s="39">
        <v>80.930000000000007</v>
      </c>
      <c r="DF7" s="39">
        <v>80.510000000000005</v>
      </c>
      <c r="DG7" s="39">
        <v>89.8</v>
      </c>
      <c r="DH7" s="39" t="s">
        <v>99</v>
      </c>
      <c r="DI7" s="39" t="s">
        <v>99</v>
      </c>
      <c r="DJ7" s="39">
        <v>4.7</v>
      </c>
      <c r="DK7" s="39">
        <v>9.42</v>
      </c>
      <c r="DL7" s="39">
        <v>13.89</v>
      </c>
      <c r="DM7" s="39" t="s">
        <v>99</v>
      </c>
      <c r="DN7" s="39" t="s">
        <v>99</v>
      </c>
      <c r="DO7" s="39">
        <v>46.61</v>
      </c>
      <c r="DP7" s="39">
        <v>47.97</v>
      </c>
      <c r="DQ7" s="39">
        <v>49.12</v>
      </c>
      <c r="DR7" s="39">
        <v>49.59</v>
      </c>
      <c r="DS7" s="39" t="s">
        <v>99</v>
      </c>
      <c r="DT7" s="39" t="s">
        <v>99</v>
      </c>
      <c r="DU7" s="39">
        <v>3.99</v>
      </c>
      <c r="DV7" s="39">
        <v>5.91</v>
      </c>
      <c r="DW7" s="39">
        <v>5.91</v>
      </c>
      <c r="DX7" s="39" t="s">
        <v>99</v>
      </c>
      <c r="DY7" s="39" t="s">
        <v>99</v>
      </c>
      <c r="DZ7" s="39">
        <v>10.84</v>
      </c>
      <c r="EA7" s="39">
        <v>15.33</v>
      </c>
      <c r="EB7" s="39">
        <v>16.760000000000002</v>
      </c>
      <c r="EC7" s="39">
        <v>19.440000000000001</v>
      </c>
      <c r="ED7" s="39" t="s">
        <v>99</v>
      </c>
      <c r="EE7" s="39" t="s">
        <v>99</v>
      </c>
      <c r="EF7" s="39">
        <v>1.27</v>
      </c>
      <c r="EG7" s="39">
        <v>0</v>
      </c>
      <c r="EH7" s="39">
        <v>0</v>
      </c>
      <c r="EI7" s="39" t="s">
        <v>99</v>
      </c>
      <c r="EJ7" s="39" t="s">
        <v>99</v>
      </c>
      <c r="EK7" s="39">
        <v>0.39</v>
      </c>
      <c r="EL7" s="39">
        <v>0.43</v>
      </c>
      <c r="EM7" s="39">
        <v>0.42</v>
      </c>
      <c r="EN7" s="39">
        <v>0.68</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E10" si="15">DATEVALUE($B7+12-B11&amp;"/1/"&amp;B12)</f>
        <v>46388</v>
      </c>
      <c r="C10" s="43">
        <f t="shared" si="15"/>
        <v>46753</v>
      </c>
      <c r="D10" s="43">
        <f t="shared" si="15"/>
        <v>47119</v>
      </c>
      <c r="E10" s="43">
        <f t="shared" si="15"/>
        <v>47484</v>
      </c>
      <c r="F10" s="44">
        <f>DATEVALUE($B7+12-F11&amp;"/1/"&amp;F12)</f>
        <v>47849</v>
      </c>
    </row>
    <row r="11" spans="1:144" x14ac:dyDescent="0.15">
      <c r="B11">
        <v>4</v>
      </c>
      <c r="C11">
        <v>3</v>
      </c>
      <c r="D11">
        <v>2</v>
      </c>
      <c r="E11">
        <v>1</v>
      </c>
      <c r="F11">
        <v>0</v>
      </c>
      <c r="G11" t="s">
        <v>105</v>
      </c>
    </row>
    <row r="12" spans="1:144" x14ac:dyDescent="0.15">
      <c r="B12">
        <v>1</v>
      </c>
      <c r="C12">
        <v>1</v>
      </c>
      <c r="D12">
        <v>1</v>
      </c>
      <c r="E12">
        <v>1</v>
      </c>
      <c r="F12">
        <v>1</v>
      </c>
      <c r="G12" t="s">
        <v>106</v>
      </c>
    </row>
    <row r="13" spans="1:144" x14ac:dyDescent="0.15">
      <c r="B13" t="s">
        <v>107</v>
      </c>
      <c r="C13" t="s">
        <v>108</v>
      </c>
      <c r="D13" t="s">
        <v>108</v>
      </c>
      <c r="E13" t="s">
        <v>108</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岩谷　侑哉</cp:lastModifiedBy>
  <cp:lastPrinted>2021-01-20T05:14:22Z</cp:lastPrinted>
  <dcterms:created xsi:type="dcterms:W3CDTF">2020-12-04T02:03:44Z</dcterms:created>
  <dcterms:modified xsi:type="dcterms:W3CDTF">2021-02-26T06:12:58Z</dcterms:modified>
  <cp:category/>
</cp:coreProperties>
</file>